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1425" yWindow="1425" windowWidth="19605" windowHeight="9060" activeTab="0"/>
  </bookViews>
  <sheets>
    <sheet name="2023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<sst xmlns="http://schemas.openxmlformats.org/spreadsheetml/2006/main" count="157" uniqueCount="27">
  <si>
    <t>Quantitativo Participantes - janeiro/2023</t>
  </si>
  <si>
    <t xml:space="preserve">Total </t>
  </si>
  <si>
    <t xml:space="preserve">Individual </t>
  </si>
  <si>
    <t xml:space="preserve">Patrocinado c/ cont. </t>
  </si>
  <si>
    <t xml:space="preserve">Aguardando Instituto </t>
  </si>
  <si>
    <t xml:space="preserve">Canc. Aguardando Instituto </t>
  </si>
  <si>
    <t>Quantitativo Participantes - fevereiro/2023</t>
  </si>
  <si>
    <t xml:space="preserve">Patrocinados c/ cont. </t>
  </si>
  <si>
    <t>Quantitativo Participantes - março/2023</t>
  </si>
  <si>
    <t>Executivo</t>
  </si>
  <si>
    <t>MP</t>
  </si>
  <si>
    <t>Defensoria</t>
  </si>
  <si>
    <t>ALEGO</t>
  </si>
  <si>
    <t>TCM</t>
  </si>
  <si>
    <t>TCE</t>
  </si>
  <si>
    <t xml:space="preserve">TJ </t>
  </si>
  <si>
    <t>Quantitativo Participantes - abril/2023</t>
  </si>
  <si>
    <t>Quantitativo Participantes - maio/2023</t>
  </si>
  <si>
    <t>Quantitativo Participantes - junho/2023</t>
  </si>
  <si>
    <t>Quantitativo Participantes - julho/2023</t>
  </si>
  <si>
    <t>Quantitativo Participantes - agosto/2023</t>
  </si>
  <si>
    <t>Quantitativo Participantes - setembro/2023</t>
  </si>
  <si>
    <t>Quantitativo Participantes - outubro/2023</t>
  </si>
  <si>
    <t>Quantitativo Participantes - novembro/2023</t>
  </si>
  <si>
    <t>Quantitativo Participantes - dezembro/2023</t>
  </si>
  <si>
    <t>RELATÓRIO DE PARTICIPANTES</t>
  </si>
  <si>
    <t>Quantitativo por órgão/Poder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</si>
</sst>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8"/>
      <color theme="3"/>
      <name val="Calibri Light"/>
      <family val="2"/>
      <scheme val="major"/>
    </font>
    <font>
      <b/>
      <sz val="18"/>
      <color theme="0"/>
      <name val="Calibri "/>
      <family val="2"/>
    </font>
  </fonts>
  <fills count="4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  <fill>
      <patternFill patternType="solid">
        <fgColor theme="8" tint="0.5999900102615356"/>
        <bgColor indexed="64"/>
      </patternFill>
    </fill>
  </fills>
  <borders count="10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1" xfId="0" applyBorder="1"/>
    <xf numFmtId="0" fontId="0" fillId="0" borderId="2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Border="1"/>
    <xf numFmtId="0" fontId="2" fillId="0" borderId="4" xfId="0" applyFont="1" applyBorder="1"/>
    <xf numFmtId="0" fontId="0" fillId="0" borderId="5" xfId="0" applyBorder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2" fillId="0" borderId="4" xfId="0" applyFont="1" applyFill="1" applyBorder="1"/>
    <xf numFmtId="0" fontId="0" fillId="0" borderId="0" xfId="0" applyFill="1"/>
    <xf numFmtId="0" fontId="0" fillId="0" borderId="5" xfId="0" applyFill="1" applyBorder="1"/>
    <xf numFmtId="0" fontId="2" fillId="0" borderId="0" xfId="0" applyFont="1" applyBorder="1"/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Alignment="1">
      <alignment horizontal="center"/>
    </xf>
    <xf numFmtId="0" fontId="6" fillId="2" borderId="6" xfId="20" applyFont="1" applyFill="1" applyBorder="1" applyAlignment="1">
      <alignment horizontal="center" vertical="center"/>
    </xf>
    <xf numFmtId="0" fontId="6" fillId="2" borderId="7" xfId="20" applyFont="1" applyFill="1" applyBorder="1" applyAlignment="1">
      <alignment horizontal="center" vertical="center"/>
    </xf>
    <xf numFmtId="0" fontId="6" fillId="2" borderId="8" xfId="2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9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0" fillId="0" borderId="9" xfId="0" applyBorder="1"/>
    <xf numFmtId="0" fontId="0" fillId="0" borderId="9" xfId="0" applyFill="1" applyBorder="1"/>
    <xf numFmtId="0" fontId="2" fillId="0" borderId="6" xfId="0" applyFont="1" applyBorder="1"/>
    <xf numFmtId="0" fontId="0" fillId="0" borderId="8" xfId="0" applyFill="1" applyBorder="1"/>
    <xf numFmtId="0" fontId="0" fillId="0" borderId="8" xfId="0" applyBorder="1"/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1600200</xdr:colOff>
      <xdr:row>0</xdr:row>
      <xdr:rowOff>0</xdr:rowOff>
    </xdr:from>
    <xdr:to>
      <xdr:col>20</xdr:col>
      <xdr:colOff>95250</xdr:colOff>
      <xdr:row>0</xdr:row>
      <xdr:rowOff>1495425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086" t="27186" r="18292" b="27091"/>
        <a:stretch>
          <a:fillRect/>
        </a:stretch>
      </xdr:blipFill>
      <xdr:spPr bwMode="auto">
        <a:xfrm>
          <a:off x="15173325" y="0"/>
          <a:ext cx="3019425" cy="14954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8"/>
  <sheetViews>
    <sheetView tabSelected="1" zoomScale="80" zoomScaleNormal="80" workbookViewId="0" topLeftCell="A1">
      <selection activeCell="K27" sqref="K27"/>
    </sheetView>
  </sheetViews>
  <sheetFormatPr defaultColWidth="9.140625" defaultRowHeight="15"/>
  <cols>
    <col min="1" max="1" width="2.7109375" style="0" customWidth="1"/>
    <col min="2" max="2" width="26.7109375" style="0" customWidth="1"/>
    <col min="3" max="3" width="9.7109375" style="0" customWidth="1"/>
    <col min="4" max="4" width="2.7109375" style="0" customWidth="1"/>
    <col min="5" max="5" width="28.28125" style="0" customWidth="1"/>
    <col min="6" max="6" width="10.28125" style="0" customWidth="1"/>
    <col min="7" max="7" width="2.7109375" style="0" customWidth="1"/>
    <col min="8" max="8" width="28.28125" style="0" customWidth="1"/>
    <col min="9" max="9" width="9.140625" style="0" customWidth="1"/>
    <col min="10" max="10" width="2.7109375" style="0" customWidth="1"/>
    <col min="11" max="11" width="28.28125" style="0" customWidth="1"/>
    <col min="13" max="13" width="2.7109375" style="0" customWidth="1"/>
    <col min="14" max="14" width="28.28125" style="0" customWidth="1"/>
    <col min="16" max="16" width="2.7109375" style="0" customWidth="1"/>
    <col min="17" max="17" width="28.28125" style="0" customWidth="1"/>
    <col min="19" max="19" width="2.7109375" style="0" customWidth="1"/>
    <col min="20" max="20" width="27.7109375" style="0" customWidth="1"/>
    <col min="22" max="22" width="2.7109375" style="0" customWidth="1"/>
    <col min="23" max="23" width="27.7109375" style="0" customWidth="1"/>
    <col min="25" max="25" width="2.7109375" style="0" customWidth="1"/>
    <col min="26" max="26" width="28.421875" style="0" customWidth="1"/>
    <col min="27" max="27" width="10.8515625" style="0" customWidth="1"/>
    <col min="28" max="28" width="2.7109375" style="0" customWidth="1"/>
    <col min="29" max="29" width="28.421875" style="0" customWidth="1"/>
    <col min="30" max="30" width="9.28125" style="0" customWidth="1"/>
    <col min="31" max="31" width="2.7109375" style="0" customWidth="1"/>
    <col min="32" max="32" width="31.140625" style="0" customWidth="1"/>
    <col min="33" max="33" width="9.7109375" style="0" customWidth="1"/>
    <col min="34" max="34" width="2.7109375" style="0" customWidth="1"/>
    <col min="35" max="35" width="31.140625" style="0" customWidth="1"/>
    <col min="36" max="36" width="9.7109375" style="0" customWidth="1"/>
  </cols>
  <sheetData>
    <row r="1" spans="1:36" ht="132.75" customHeight="1" thickBo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</row>
    <row r="2" spans="2:36" ht="31.5" customHeight="1" thickBot="1">
      <c r="B2" s="19" t="s">
        <v>25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1"/>
    </row>
    <row r="3" spans="2:36" ht="15.75" thickBot="1">
      <c r="B3" s="33" t="s">
        <v>0</v>
      </c>
      <c r="C3" s="34"/>
      <c r="E3" s="35" t="s">
        <v>6</v>
      </c>
      <c r="F3" s="36"/>
      <c r="H3" s="31" t="s">
        <v>8</v>
      </c>
      <c r="I3" s="32"/>
      <c r="K3" s="31" t="s">
        <v>16</v>
      </c>
      <c r="L3" s="32"/>
      <c r="N3" s="31" t="s">
        <v>17</v>
      </c>
      <c r="O3" s="32"/>
      <c r="Q3" s="31" t="s">
        <v>18</v>
      </c>
      <c r="R3" s="32"/>
      <c r="T3" s="31" t="s">
        <v>19</v>
      </c>
      <c r="U3" s="32"/>
      <c r="W3" s="31" t="s">
        <v>20</v>
      </c>
      <c r="X3" s="32"/>
      <c r="Z3" s="31" t="s">
        <v>21</v>
      </c>
      <c r="AA3" s="32"/>
      <c r="AC3" s="31" t="s">
        <v>22</v>
      </c>
      <c r="AD3" s="32"/>
      <c r="AF3" s="31" t="s">
        <v>23</v>
      </c>
      <c r="AG3" s="32"/>
      <c r="AI3" s="31" t="s">
        <v>24</v>
      </c>
      <c r="AJ3" s="32"/>
    </row>
    <row r="4" spans="2:36" ht="15">
      <c r="B4" s="23" t="s">
        <v>2</v>
      </c>
      <c r="C4" s="13">
        <v>21</v>
      </c>
      <c r="E4" s="27" t="s">
        <v>2</v>
      </c>
      <c r="F4" s="13">
        <v>21</v>
      </c>
      <c r="H4" s="26" t="s">
        <v>2</v>
      </c>
      <c r="I4" s="7">
        <v>25</v>
      </c>
      <c r="K4" s="26" t="s">
        <v>2</v>
      </c>
      <c r="L4" s="7">
        <v>23</v>
      </c>
      <c r="N4" s="26" t="s">
        <v>2</v>
      </c>
      <c r="O4" s="7">
        <v>22</v>
      </c>
      <c r="Q4" s="27" t="s">
        <v>2</v>
      </c>
      <c r="R4" s="13">
        <v>22</v>
      </c>
      <c r="T4" s="27" t="s">
        <v>2</v>
      </c>
      <c r="U4" s="13">
        <v>20</v>
      </c>
      <c r="V4" s="12"/>
      <c r="W4" s="27" t="s">
        <v>2</v>
      </c>
      <c r="X4" s="13">
        <v>20</v>
      </c>
      <c r="Z4" s="27" t="s">
        <v>2</v>
      </c>
      <c r="AA4" s="13">
        <v>20</v>
      </c>
      <c r="AC4" s="27" t="s">
        <v>2</v>
      </c>
      <c r="AD4" s="13">
        <v>22</v>
      </c>
      <c r="AF4" s="27" t="s">
        <v>2</v>
      </c>
      <c r="AG4" s="13">
        <v>20</v>
      </c>
      <c r="AI4" s="27" t="s">
        <v>2</v>
      </c>
      <c r="AJ4" s="13">
        <v>22</v>
      </c>
    </row>
    <row r="5" spans="2:36" ht="15">
      <c r="B5" s="22" t="s">
        <v>3</v>
      </c>
      <c r="C5" s="9">
        <v>1199</v>
      </c>
      <c r="E5" s="8" t="s">
        <v>7</v>
      </c>
      <c r="F5" s="9">
        <v>1199</v>
      </c>
      <c r="H5" s="1" t="s">
        <v>7</v>
      </c>
      <c r="I5" s="2">
        <v>1219</v>
      </c>
      <c r="K5" s="1" t="s">
        <v>7</v>
      </c>
      <c r="L5" s="2">
        <v>1234</v>
      </c>
      <c r="N5" s="1" t="s">
        <v>7</v>
      </c>
      <c r="O5" s="2">
        <v>1285</v>
      </c>
      <c r="Q5" s="8" t="s">
        <v>7</v>
      </c>
      <c r="R5" s="9">
        <v>1271</v>
      </c>
      <c r="T5" s="8" t="s">
        <v>7</v>
      </c>
      <c r="U5" s="9">
        <v>1274</v>
      </c>
      <c r="V5" s="12"/>
      <c r="W5" s="8" t="s">
        <v>7</v>
      </c>
      <c r="X5" s="9">
        <v>1263</v>
      </c>
      <c r="Z5" s="8" t="s">
        <v>7</v>
      </c>
      <c r="AA5" s="9">
        <v>1263</v>
      </c>
      <c r="AC5" s="8" t="s">
        <v>7</v>
      </c>
      <c r="AD5" s="9">
        <v>1288</v>
      </c>
      <c r="AF5" s="8" t="s">
        <v>7</v>
      </c>
      <c r="AG5" s="9">
        <v>1299</v>
      </c>
      <c r="AI5" s="8" t="s">
        <v>7</v>
      </c>
      <c r="AJ5" s="9">
        <v>1299</v>
      </c>
    </row>
    <row r="6" spans="2:36" ht="15">
      <c r="B6" s="22" t="s">
        <v>4</v>
      </c>
      <c r="C6" s="9">
        <f>51+19</f>
        <v>70</v>
      </c>
      <c r="E6" s="8" t="s">
        <v>5</v>
      </c>
      <c r="F6" s="9">
        <f>51+19</f>
        <v>70</v>
      </c>
      <c r="H6" s="1" t="s">
        <v>5</v>
      </c>
      <c r="I6" s="2">
        <f>54+19</f>
        <v>73</v>
      </c>
      <c r="K6" s="1" t="s">
        <v>5</v>
      </c>
      <c r="L6" s="2">
        <f>53+19</f>
        <v>72</v>
      </c>
      <c r="N6" s="1" t="s">
        <v>5</v>
      </c>
      <c r="O6" s="2">
        <f>59+19</f>
        <v>78</v>
      </c>
      <c r="Q6" s="8" t="s">
        <v>5</v>
      </c>
      <c r="R6" s="9">
        <f>64+20</f>
        <v>84</v>
      </c>
      <c r="T6" s="8" t="s">
        <v>5</v>
      </c>
      <c r="U6" s="9">
        <f>68+20</f>
        <v>88</v>
      </c>
      <c r="V6" s="12"/>
      <c r="W6" s="8" t="s">
        <v>5</v>
      </c>
      <c r="X6" s="9">
        <f>73+20</f>
        <v>93</v>
      </c>
      <c r="Z6" s="8" t="s">
        <v>5</v>
      </c>
      <c r="AA6" s="9">
        <f>78+20</f>
        <v>98</v>
      </c>
      <c r="AC6" s="8" t="s">
        <v>5</v>
      </c>
      <c r="AD6" s="9">
        <f>77+20</f>
        <v>97</v>
      </c>
      <c r="AF6" s="8" t="s">
        <v>5</v>
      </c>
      <c r="AG6" s="9">
        <f>80+20</f>
        <v>100</v>
      </c>
      <c r="AI6" s="8" t="s">
        <v>5</v>
      </c>
      <c r="AJ6" s="9">
        <v>100</v>
      </c>
    </row>
    <row r="7" spans="2:36" ht="15.75" thickBot="1">
      <c r="B7" s="24" t="s">
        <v>1</v>
      </c>
      <c r="C7" s="25">
        <f>SUM(C4:C6)</f>
        <v>1290</v>
      </c>
      <c r="E7" s="24" t="s">
        <v>1</v>
      </c>
      <c r="F7" s="25">
        <f>SUM(F4:F6)</f>
        <v>1290</v>
      </c>
      <c r="H7" s="3" t="s">
        <v>1</v>
      </c>
      <c r="I7" s="4">
        <f>SUM(I4:I6)</f>
        <v>1317</v>
      </c>
      <c r="K7" s="3" t="s">
        <v>1</v>
      </c>
      <c r="L7" s="4">
        <f>SUM(L4:L6)</f>
        <v>1329</v>
      </c>
      <c r="N7" s="3" t="s">
        <v>1</v>
      </c>
      <c r="O7" s="4">
        <f>SUM(O4:O6)</f>
        <v>1385</v>
      </c>
      <c r="Q7" s="24" t="s">
        <v>1</v>
      </c>
      <c r="R7" s="25">
        <f>SUM(R4:R6)</f>
        <v>1377</v>
      </c>
      <c r="T7" s="24" t="s">
        <v>1</v>
      </c>
      <c r="U7" s="25">
        <f>SUM(U4:U6)</f>
        <v>1382</v>
      </c>
      <c r="V7" s="12"/>
      <c r="W7" s="24" t="s">
        <v>1</v>
      </c>
      <c r="X7" s="25">
        <f>SUM(X4:X6)</f>
        <v>1376</v>
      </c>
      <c r="Z7" s="24" t="s">
        <v>1</v>
      </c>
      <c r="AA7" s="25">
        <f>SUM(AA4:AA6)</f>
        <v>1381</v>
      </c>
      <c r="AC7" s="24" t="s">
        <v>1</v>
      </c>
      <c r="AD7" s="25">
        <f>SUM(AD4:AD6)</f>
        <v>1407</v>
      </c>
      <c r="AF7" s="24" t="s">
        <v>1</v>
      </c>
      <c r="AG7" s="25">
        <f>SUM(AG4:AG6)</f>
        <v>1419</v>
      </c>
      <c r="AI7" s="24" t="s">
        <v>1</v>
      </c>
      <c r="AJ7" s="25">
        <f>SUM(AJ4:AJ6)</f>
        <v>1421</v>
      </c>
    </row>
    <row r="8" spans="20:36" ht="15.75" thickBot="1">
      <c r="T8" s="12"/>
      <c r="U8" s="12"/>
      <c r="V8" s="12"/>
      <c r="W8" s="12"/>
      <c r="X8" s="12"/>
      <c r="Z8" s="12"/>
      <c r="AA8" s="12"/>
      <c r="AC8" s="12"/>
      <c r="AD8" s="12"/>
      <c r="AF8" s="12"/>
      <c r="AG8" s="12"/>
      <c r="AI8" s="12"/>
      <c r="AJ8" s="12"/>
    </row>
    <row r="9" spans="2:36" ht="15.75" thickBot="1">
      <c r="B9" s="28" t="s">
        <v>26</v>
      </c>
      <c r="C9" s="30"/>
      <c r="E9" s="28" t="s">
        <v>26</v>
      </c>
      <c r="F9" s="30"/>
      <c r="H9" s="28" t="s">
        <v>26</v>
      </c>
      <c r="I9" s="30"/>
      <c r="K9" s="28" t="s">
        <v>26</v>
      </c>
      <c r="L9" s="30"/>
      <c r="N9" s="28" t="s">
        <v>26</v>
      </c>
      <c r="O9" s="30"/>
      <c r="Q9" s="28" t="s">
        <v>26</v>
      </c>
      <c r="R9" s="30"/>
      <c r="T9" s="28" t="s">
        <v>26</v>
      </c>
      <c r="U9" s="29"/>
      <c r="V9" s="12"/>
      <c r="W9" s="28" t="s">
        <v>26</v>
      </c>
      <c r="X9" s="29"/>
      <c r="Z9" s="28" t="s">
        <v>26</v>
      </c>
      <c r="AA9" s="29"/>
      <c r="AC9" s="28" t="s">
        <v>26</v>
      </c>
      <c r="AD9" s="29"/>
      <c r="AF9" s="28" t="s">
        <v>26</v>
      </c>
      <c r="AG9" s="29"/>
      <c r="AI9" s="28" t="s">
        <v>26</v>
      </c>
      <c r="AJ9" s="29"/>
    </row>
    <row r="10" spans="2:36" ht="15">
      <c r="B10" s="1" t="s">
        <v>9</v>
      </c>
      <c r="C10" s="2">
        <f>970+11+43+10</f>
        <v>1034</v>
      </c>
      <c r="E10" s="1" t="s">
        <v>9</v>
      </c>
      <c r="F10" s="2">
        <f>970+43+11+10</f>
        <v>1034</v>
      </c>
      <c r="H10" s="1" t="s">
        <v>9</v>
      </c>
      <c r="I10" s="2">
        <f>981+45+15+10</f>
        <v>1051</v>
      </c>
      <c r="K10" s="1" t="s">
        <v>9</v>
      </c>
      <c r="L10" s="2">
        <f>979+13+44+10</f>
        <v>1046</v>
      </c>
      <c r="N10" s="1" t="s">
        <v>9</v>
      </c>
      <c r="O10" s="2">
        <f>984+12+49+10</f>
        <v>1055</v>
      </c>
      <c r="Q10" s="1" t="s">
        <v>9</v>
      </c>
      <c r="R10" s="2">
        <f>981+12+54+11</f>
        <v>1058</v>
      </c>
      <c r="T10" s="8" t="s">
        <v>9</v>
      </c>
      <c r="U10" s="9">
        <f>980+49+18+11</f>
        <v>1058</v>
      </c>
      <c r="V10" s="12"/>
      <c r="W10" s="8" t="s">
        <v>9</v>
      </c>
      <c r="X10" s="9">
        <f>979+53+18+11</f>
        <v>1061</v>
      </c>
      <c r="Z10" s="8" t="s">
        <v>9</v>
      </c>
      <c r="AA10" s="9">
        <f>981+55+19+11</f>
        <v>1066</v>
      </c>
      <c r="AC10" s="8" t="s">
        <v>9</v>
      </c>
      <c r="AD10" s="9">
        <f>1008+12+60+11</f>
        <v>1091</v>
      </c>
      <c r="AF10" s="8" t="s">
        <v>9</v>
      </c>
      <c r="AG10" s="9">
        <f>1016+56+12+7+11</f>
        <v>1102</v>
      </c>
      <c r="AI10" s="8" t="s">
        <v>9</v>
      </c>
      <c r="AJ10" s="9">
        <f>1017+12+65+9</f>
        <v>1103</v>
      </c>
    </row>
    <row r="11" spans="2:36" ht="15">
      <c r="B11" s="1" t="s">
        <v>10</v>
      </c>
      <c r="C11" s="2">
        <f>42+2</f>
        <v>44</v>
      </c>
      <c r="E11" s="1" t="s">
        <v>10</v>
      </c>
      <c r="F11" s="2">
        <f>42+2</f>
        <v>44</v>
      </c>
      <c r="H11" s="1" t="s">
        <v>10</v>
      </c>
      <c r="I11" s="2">
        <f>42+2</f>
        <v>44</v>
      </c>
      <c r="K11" s="1" t="s">
        <v>10</v>
      </c>
      <c r="L11" s="2">
        <f>41+2</f>
        <v>43</v>
      </c>
      <c r="N11" s="1" t="s">
        <v>10</v>
      </c>
      <c r="O11" s="2">
        <f>40+3</f>
        <v>43</v>
      </c>
      <c r="Q11" s="1" t="s">
        <v>10</v>
      </c>
      <c r="R11" s="2">
        <f>37+3</f>
        <v>40</v>
      </c>
      <c r="T11" s="8" t="s">
        <v>10</v>
      </c>
      <c r="U11" s="9">
        <f>37+3</f>
        <v>40</v>
      </c>
      <c r="V11" s="12"/>
      <c r="W11" s="8" t="s">
        <v>10</v>
      </c>
      <c r="X11" s="9">
        <f>36+4</f>
        <v>40</v>
      </c>
      <c r="Z11" s="8" t="s">
        <v>10</v>
      </c>
      <c r="AA11" s="9">
        <f>37+5</f>
        <v>42</v>
      </c>
      <c r="AC11" s="8" t="s">
        <v>10</v>
      </c>
      <c r="AD11" s="9">
        <f>35+5</f>
        <v>40</v>
      </c>
      <c r="AF11" s="8" t="s">
        <v>10</v>
      </c>
      <c r="AG11" s="9">
        <f>35+5</f>
        <v>40</v>
      </c>
      <c r="AI11" s="8" t="s">
        <v>10</v>
      </c>
      <c r="AJ11" s="9">
        <f>36+5</f>
        <v>41</v>
      </c>
    </row>
    <row r="12" spans="2:36" ht="15">
      <c r="B12" s="1" t="s">
        <v>11</v>
      </c>
      <c r="C12" s="2">
        <f>53+1</f>
        <v>54</v>
      </c>
      <c r="E12" s="1" t="s">
        <v>11</v>
      </c>
      <c r="F12" s="2">
        <f>53+1</f>
        <v>54</v>
      </c>
      <c r="H12" s="1" t="s">
        <v>11</v>
      </c>
      <c r="I12" s="2">
        <f>52+2</f>
        <v>54</v>
      </c>
      <c r="K12" s="1" t="s">
        <v>11</v>
      </c>
      <c r="L12" s="2">
        <f>52+2</f>
        <v>54</v>
      </c>
      <c r="N12" s="1" t="s">
        <v>11</v>
      </c>
      <c r="O12" s="2">
        <f>50+1+1</f>
        <v>52</v>
      </c>
      <c r="Q12" s="1" t="s">
        <v>11</v>
      </c>
      <c r="R12" s="2">
        <f>49+3</f>
        <v>52</v>
      </c>
      <c r="T12" s="8" t="s">
        <v>11</v>
      </c>
      <c r="U12" s="9">
        <f>49+2+1</f>
        <v>52</v>
      </c>
      <c r="V12" s="12"/>
      <c r="W12" s="8" t="s">
        <v>11</v>
      </c>
      <c r="X12" s="9">
        <f>49+2+1</f>
        <v>52</v>
      </c>
      <c r="Z12" s="8" t="s">
        <v>11</v>
      </c>
      <c r="AA12" s="9">
        <f>49+2+1</f>
        <v>52</v>
      </c>
      <c r="AC12" s="8" t="s">
        <v>11</v>
      </c>
      <c r="AD12" s="9">
        <f>48+4</f>
        <v>52</v>
      </c>
      <c r="AF12" s="8" t="s">
        <v>11</v>
      </c>
      <c r="AG12" s="9">
        <f>48+3+1</f>
        <v>52</v>
      </c>
      <c r="AI12" s="8" t="s">
        <v>11</v>
      </c>
      <c r="AJ12" s="9">
        <f>48+4</f>
        <v>52</v>
      </c>
    </row>
    <row r="13" spans="2:36" ht="15">
      <c r="B13" s="1" t="s">
        <v>12</v>
      </c>
      <c r="C13" s="2">
        <f>56+3</f>
        <v>59</v>
      </c>
      <c r="E13" s="1" t="s">
        <v>12</v>
      </c>
      <c r="F13" s="2">
        <f>56+3</f>
        <v>59</v>
      </c>
      <c r="H13" s="1" t="s">
        <v>12</v>
      </c>
      <c r="I13" s="2">
        <f>66+3</f>
        <v>69</v>
      </c>
      <c r="K13" s="1" t="s">
        <v>12</v>
      </c>
      <c r="L13" s="2">
        <f>68+3</f>
        <v>71</v>
      </c>
      <c r="N13" s="1" t="s">
        <v>12</v>
      </c>
      <c r="O13" s="2">
        <f>65+3</f>
        <v>68</v>
      </c>
      <c r="Q13" s="1" t="s">
        <v>12</v>
      </c>
      <c r="R13" s="2">
        <f>66+2</f>
        <v>68</v>
      </c>
      <c r="T13" s="8" t="s">
        <v>12</v>
      </c>
      <c r="U13" s="9">
        <f>66+3</f>
        <v>69</v>
      </c>
      <c r="V13" s="12"/>
      <c r="W13" s="8" t="s">
        <v>12</v>
      </c>
      <c r="X13" s="9">
        <f>65+3</f>
        <v>68</v>
      </c>
      <c r="Z13" s="8" t="s">
        <v>12</v>
      </c>
      <c r="AA13" s="9">
        <f>64+3</f>
        <v>67</v>
      </c>
      <c r="AC13" s="8" t="s">
        <v>12</v>
      </c>
      <c r="AD13" s="9">
        <f>65+3</f>
        <v>68</v>
      </c>
      <c r="AF13" s="8" t="s">
        <v>12</v>
      </c>
      <c r="AG13" s="9">
        <f>66+3</f>
        <v>69</v>
      </c>
      <c r="AI13" s="8" t="s">
        <v>12</v>
      </c>
      <c r="AJ13" s="9">
        <f>66+3</f>
        <v>69</v>
      </c>
    </row>
    <row r="14" spans="2:36" ht="15">
      <c r="B14" s="1" t="s">
        <v>13</v>
      </c>
      <c r="C14" s="2">
        <f>21+1+4+3</f>
        <v>29</v>
      </c>
      <c r="E14" s="1" t="s">
        <v>13</v>
      </c>
      <c r="F14" s="2">
        <f>21+1+4+3</f>
        <v>29</v>
      </c>
      <c r="H14" s="1" t="s">
        <v>13</v>
      </c>
      <c r="I14" s="2">
        <f>21+1+4+3</f>
        <v>29</v>
      </c>
      <c r="K14" s="1" t="s">
        <v>13</v>
      </c>
      <c r="L14" s="2">
        <f>21+4+1+3</f>
        <v>29</v>
      </c>
      <c r="N14" s="1" t="s">
        <v>13</v>
      </c>
      <c r="O14" s="2">
        <f>21+1+4+3</f>
        <v>29</v>
      </c>
      <c r="Q14" s="1" t="s">
        <v>13</v>
      </c>
      <c r="R14" s="2">
        <f>21+4+1+3</f>
        <v>29</v>
      </c>
      <c r="T14" s="8" t="s">
        <v>13</v>
      </c>
      <c r="U14" s="9">
        <f>21+1+4+3</f>
        <v>29</v>
      </c>
      <c r="V14" s="12"/>
      <c r="W14" s="8" t="s">
        <v>13</v>
      </c>
      <c r="X14" s="9">
        <f>22+1+4+3</f>
        <v>30</v>
      </c>
      <c r="Z14" s="8" t="s">
        <v>13</v>
      </c>
      <c r="AA14" s="9">
        <f>22+1+4+3</f>
        <v>30</v>
      </c>
      <c r="AC14" s="8" t="s">
        <v>13</v>
      </c>
      <c r="AD14" s="9">
        <f>22+1+4+3</f>
        <v>30</v>
      </c>
      <c r="AF14" s="8" t="s">
        <v>13</v>
      </c>
      <c r="AG14" s="9">
        <f>22+1+4+3</f>
        <v>30</v>
      </c>
      <c r="AI14" s="8" t="s">
        <v>13</v>
      </c>
      <c r="AJ14" s="9">
        <f>22+4+3+1</f>
        <v>30</v>
      </c>
    </row>
    <row r="15" spans="2:36" ht="15">
      <c r="B15" s="1" t="s">
        <v>14</v>
      </c>
      <c r="C15" s="2">
        <f>6+1+6</f>
        <v>13</v>
      </c>
      <c r="E15" s="1" t="s">
        <v>14</v>
      </c>
      <c r="F15" s="2">
        <f>6+1+6</f>
        <v>13</v>
      </c>
      <c r="H15" s="1" t="s">
        <v>14</v>
      </c>
      <c r="I15" s="2">
        <f>6+1+6</f>
        <v>13</v>
      </c>
      <c r="K15" s="1" t="s">
        <v>14</v>
      </c>
      <c r="L15" s="2">
        <f>22+1+6</f>
        <v>29</v>
      </c>
      <c r="N15" s="1" t="s">
        <v>14</v>
      </c>
      <c r="O15" s="2">
        <f>23+1+6</f>
        <v>30</v>
      </c>
      <c r="Q15" s="1" t="s">
        <v>14</v>
      </c>
      <c r="R15" s="2">
        <f>22+1+6</f>
        <v>29</v>
      </c>
      <c r="T15" s="8" t="s">
        <v>14</v>
      </c>
      <c r="U15" s="9">
        <f>28+1+6</f>
        <v>35</v>
      </c>
      <c r="V15" s="12"/>
      <c r="W15" s="8" t="s">
        <v>14</v>
      </c>
      <c r="X15" s="9">
        <f>24+1+6</f>
        <v>31</v>
      </c>
      <c r="Z15" s="8" t="s">
        <v>14</v>
      </c>
      <c r="AA15" s="9">
        <f>23+2+6</f>
        <v>31</v>
      </c>
      <c r="AC15" s="8" t="s">
        <v>14</v>
      </c>
      <c r="AD15" s="9">
        <f>23+2+6</f>
        <v>31</v>
      </c>
      <c r="AF15" s="8" t="s">
        <v>14</v>
      </c>
      <c r="AG15" s="9">
        <f>23+2+6</f>
        <v>31</v>
      </c>
      <c r="AI15" s="8" t="s">
        <v>14</v>
      </c>
      <c r="AJ15" s="9">
        <f>23+3+5</f>
        <v>31</v>
      </c>
    </row>
    <row r="16" spans="2:36" ht="15">
      <c r="B16" s="1" t="s">
        <v>15</v>
      </c>
      <c r="C16" s="2">
        <f>51+6</f>
        <v>57</v>
      </c>
      <c r="E16" s="1" t="s">
        <v>15</v>
      </c>
      <c r="F16" s="2">
        <f>51+6</f>
        <v>57</v>
      </c>
      <c r="H16" s="1" t="s">
        <v>15</v>
      </c>
      <c r="I16" s="2">
        <f>51+6</f>
        <v>57</v>
      </c>
      <c r="K16" s="1" t="s">
        <v>15</v>
      </c>
      <c r="L16" s="2">
        <f>51+6</f>
        <v>57</v>
      </c>
      <c r="N16" s="1" t="s">
        <v>15</v>
      </c>
      <c r="O16" s="2">
        <f>102+6</f>
        <v>108</v>
      </c>
      <c r="Q16" s="1" t="s">
        <v>15</v>
      </c>
      <c r="R16" s="2">
        <f>95+6</f>
        <v>101</v>
      </c>
      <c r="T16" s="8" t="s">
        <v>15</v>
      </c>
      <c r="U16" s="9">
        <f>93+6</f>
        <v>99</v>
      </c>
      <c r="V16" s="12"/>
      <c r="W16" s="8" t="s">
        <v>15</v>
      </c>
      <c r="X16" s="9">
        <f>88+6</f>
        <v>94</v>
      </c>
      <c r="Z16" s="8" t="s">
        <v>15</v>
      </c>
      <c r="AA16" s="9">
        <f>87+6</f>
        <v>93</v>
      </c>
      <c r="AC16" s="8" t="s">
        <v>15</v>
      </c>
      <c r="AD16" s="9">
        <f>87+6+2</f>
        <v>95</v>
      </c>
      <c r="AF16" s="8" t="s">
        <v>15</v>
      </c>
      <c r="AG16" s="9">
        <f>89+4+2</f>
        <v>95</v>
      </c>
      <c r="AI16" s="8" t="s">
        <v>15</v>
      </c>
      <c r="AJ16" s="9">
        <f>87+6+2</f>
        <v>95</v>
      </c>
    </row>
    <row r="17" spans="2:36" ht="15.75" thickBot="1">
      <c r="B17" s="5"/>
      <c r="C17" s="6">
        <f>SUM(C10:C16)</f>
        <v>1290</v>
      </c>
      <c r="E17" s="5"/>
      <c r="F17" s="6">
        <f>SUM(F10:F16)</f>
        <v>1290</v>
      </c>
      <c r="H17" s="5"/>
      <c r="I17" s="6">
        <f>SUM(I10:I16)</f>
        <v>1317</v>
      </c>
      <c r="K17" s="5"/>
      <c r="L17" s="6">
        <f>SUM(L10:L16)</f>
        <v>1329</v>
      </c>
      <c r="N17" s="5"/>
      <c r="O17" s="6">
        <f>SUM(O10:O16)</f>
        <v>1385</v>
      </c>
      <c r="Q17" s="5"/>
      <c r="R17" s="6">
        <f>SUM(R10:R16)</f>
        <v>1377</v>
      </c>
      <c r="T17" s="10"/>
      <c r="U17" s="11">
        <f>SUM(U10:U16)</f>
        <v>1382</v>
      </c>
      <c r="V17" s="12"/>
      <c r="W17" s="10"/>
      <c r="X17" s="11">
        <f>SUM(X10:X16)</f>
        <v>1376</v>
      </c>
      <c r="Z17" s="10"/>
      <c r="AA17" s="11">
        <f>SUM(AA10:AA16)</f>
        <v>1381</v>
      </c>
      <c r="AC17" s="10"/>
      <c r="AD17" s="11">
        <f>SUM(AD10:AD16)</f>
        <v>1407</v>
      </c>
      <c r="AF17" s="10"/>
      <c r="AG17" s="11">
        <f>SUM(AG10:AG16)</f>
        <v>1419</v>
      </c>
      <c r="AI17" s="10"/>
      <c r="AJ17" s="11">
        <f>SUM(AJ10:AJ16)</f>
        <v>1421</v>
      </c>
    </row>
    <row r="18" spans="2:27" ht="15">
      <c r="B18" s="15"/>
      <c r="C18" s="15"/>
      <c r="E18" s="15"/>
      <c r="F18" s="15"/>
      <c r="H18" s="15"/>
      <c r="I18" s="15"/>
      <c r="K18" s="15"/>
      <c r="L18" s="15"/>
      <c r="N18" s="15"/>
      <c r="O18" s="15"/>
      <c r="Q18" s="15"/>
      <c r="R18" s="15"/>
      <c r="T18" s="16"/>
      <c r="U18" s="16"/>
      <c r="V18" s="12"/>
      <c r="W18" s="16"/>
      <c r="X18" s="16"/>
      <c r="Z18" s="16"/>
      <c r="AA18" s="16"/>
    </row>
    <row r="19" spans="2:27" ht="15">
      <c r="B19" s="14"/>
      <c r="C19" s="15"/>
      <c r="E19" s="14"/>
      <c r="F19" s="15"/>
      <c r="H19" s="14"/>
      <c r="I19" s="15"/>
      <c r="K19" s="14"/>
      <c r="L19" s="15"/>
      <c r="N19" s="14"/>
      <c r="O19" s="15"/>
      <c r="Q19" s="14"/>
      <c r="R19" s="15"/>
      <c r="T19" s="17"/>
      <c r="U19" s="16"/>
      <c r="V19" s="12"/>
      <c r="W19" s="17"/>
      <c r="X19" s="16"/>
      <c r="Z19" s="17"/>
      <c r="AA19" s="16"/>
    </row>
    <row r="20" spans="2:27" ht="15">
      <c r="B20" s="15"/>
      <c r="C20" s="15"/>
      <c r="E20" s="15"/>
      <c r="F20" s="15"/>
      <c r="H20" s="15"/>
      <c r="I20" s="15"/>
      <c r="K20" s="15"/>
      <c r="L20" s="15"/>
      <c r="N20" s="15"/>
      <c r="O20" s="15"/>
      <c r="Q20" s="16"/>
      <c r="R20" s="16"/>
      <c r="T20" s="16"/>
      <c r="U20" s="16"/>
      <c r="V20" s="12"/>
      <c r="W20" s="16"/>
      <c r="X20" s="16"/>
      <c r="Z20" s="16"/>
      <c r="AA20" s="16"/>
    </row>
    <row r="21" spans="2:27" ht="15">
      <c r="B21" s="15"/>
      <c r="C21" s="15"/>
      <c r="E21" s="15"/>
      <c r="F21" s="15"/>
      <c r="H21" s="15"/>
      <c r="I21" s="15"/>
      <c r="K21" s="15"/>
      <c r="L21" s="15"/>
      <c r="N21" s="15"/>
      <c r="O21" s="15"/>
      <c r="Q21" s="16"/>
      <c r="R21" s="16"/>
      <c r="T21" s="16"/>
      <c r="U21" s="16"/>
      <c r="V21" s="12"/>
      <c r="W21" s="16"/>
      <c r="X21" s="16"/>
      <c r="Z21" s="16"/>
      <c r="AA21" s="16"/>
    </row>
    <row r="22" spans="2:27" ht="15">
      <c r="B22" s="15"/>
      <c r="C22" s="15"/>
      <c r="E22" s="15"/>
      <c r="F22" s="15"/>
      <c r="H22" s="15"/>
      <c r="I22" s="15"/>
      <c r="K22" s="15"/>
      <c r="L22" s="15"/>
      <c r="N22" s="15"/>
      <c r="O22" s="15"/>
      <c r="Q22" s="16"/>
      <c r="R22" s="16"/>
      <c r="T22" s="16"/>
      <c r="U22" s="16"/>
      <c r="V22" s="12"/>
      <c r="W22" s="16"/>
      <c r="X22" s="16"/>
      <c r="Z22" s="16"/>
      <c r="AA22" s="16"/>
    </row>
    <row r="23" spans="2:27" ht="15">
      <c r="B23" s="15"/>
      <c r="C23" s="15"/>
      <c r="E23" s="15"/>
      <c r="F23" s="15"/>
      <c r="H23" s="15"/>
      <c r="I23" s="15"/>
      <c r="K23" s="15"/>
      <c r="L23" s="15"/>
      <c r="N23" s="15"/>
      <c r="O23" s="15"/>
      <c r="Q23" s="16"/>
      <c r="R23" s="16"/>
      <c r="T23" s="16"/>
      <c r="U23" s="16"/>
      <c r="V23" s="12"/>
      <c r="W23" s="16"/>
      <c r="X23" s="16"/>
      <c r="Z23" s="16"/>
      <c r="AA23" s="16"/>
    </row>
    <row r="24" spans="2:27" ht="15">
      <c r="B24" s="15"/>
      <c r="C24" s="14"/>
      <c r="E24" s="15"/>
      <c r="F24" s="14"/>
      <c r="H24" s="15"/>
      <c r="I24" s="14"/>
      <c r="K24" s="15"/>
      <c r="L24" s="14"/>
      <c r="N24" s="15"/>
      <c r="O24" s="14"/>
      <c r="Q24" s="16"/>
      <c r="R24" s="17"/>
      <c r="T24" s="16"/>
      <c r="U24" s="17"/>
      <c r="V24" s="12"/>
      <c r="W24" s="16"/>
      <c r="X24" s="17"/>
      <c r="Z24" s="16"/>
      <c r="AA24" s="17"/>
    </row>
    <row r="25" spans="20:27" ht="15">
      <c r="T25" s="12"/>
      <c r="U25" s="12"/>
      <c r="V25" s="12"/>
      <c r="W25" s="12"/>
      <c r="X25" s="12"/>
      <c r="Z25" s="16"/>
      <c r="AA25" s="16"/>
    </row>
    <row r="26" spans="20:27" ht="15">
      <c r="T26" s="12"/>
      <c r="U26" s="12"/>
      <c r="V26" s="12"/>
      <c r="W26" s="12"/>
      <c r="X26" s="12"/>
      <c r="Z26" s="12"/>
      <c r="AA26" s="12"/>
    </row>
    <row r="27" spans="20:27" ht="15">
      <c r="T27" s="12"/>
      <c r="U27" s="12"/>
      <c r="V27" s="12"/>
      <c r="W27" s="12"/>
      <c r="X27" s="12"/>
      <c r="Z27" s="12"/>
      <c r="AA27" s="12"/>
    </row>
    <row r="28" spans="20:27" ht="15">
      <c r="T28" s="12"/>
      <c r="U28" s="12"/>
      <c r="V28" s="12"/>
      <c r="W28" s="12"/>
      <c r="X28" s="12"/>
      <c r="Z28" s="12"/>
      <c r="AA28" s="12"/>
    </row>
    <row r="29" spans="20:27" ht="15">
      <c r="T29" s="12"/>
      <c r="U29" s="12"/>
      <c r="V29" s="12"/>
      <c r="W29" s="12"/>
      <c r="X29" s="12"/>
      <c r="Z29" s="12"/>
      <c r="AA29" s="12"/>
    </row>
    <row r="30" spans="20:27" ht="15">
      <c r="T30" s="12"/>
      <c r="U30" s="12"/>
      <c r="V30" s="12"/>
      <c r="W30" s="12"/>
      <c r="X30" s="12"/>
      <c r="Z30" s="12"/>
      <c r="AA30" s="12"/>
    </row>
    <row r="31" spans="20:27" ht="15">
      <c r="T31" s="12"/>
      <c r="U31" s="12"/>
      <c r="V31" s="12"/>
      <c r="W31" s="12"/>
      <c r="X31" s="12"/>
      <c r="Z31" s="12"/>
      <c r="AA31" s="12"/>
    </row>
    <row r="32" spans="20:27" ht="15">
      <c r="T32" s="12"/>
      <c r="U32" s="12"/>
      <c r="V32" s="12"/>
      <c r="W32" s="12"/>
      <c r="X32" s="12"/>
      <c r="Z32" s="12"/>
      <c r="AA32" s="12"/>
    </row>
    <row r="33" spans="20:27" ht="15">
      <c r="T33" s="12"/>
      <c r="U33" s="12"/>
      <c r="V33" s="12"/>
      <c r="W33" s="12"/>
      <c r="X33" s="12"/>
      <c r="Z33" s="12"/>
      <c r="AA33" s="12"/>
    </row>
    <row r="34" spans="20:27" ht="15">
      <c r="T34" s="12"/>
      <c r="U34" s="12"/>
      <c r="V34" s="12"/>
      <c r="W34" s="12"/>
      <c r="X34" s="12"/>
      <c r="Z34" s="12"/>
      <c r="AA34" s="12"/>
    </row>
    <row r="35" spans="20:27" ht="15">
      <c r="T35" s="12"/>
      <c r="U35" s="12"/>
      <c r="V35" s="12"/>
      <c r="W35" s="12"/>
      <c r="X35" s="12"/>
      <c r="Z35" s="12"/>
      <c r="AA35" s="12"/>
    </row>
    <row r="36" spans="20:27" ht="15">
      <c r="T36" s="12"/>
      <c r="U36" s="12"/>
      <c r="V36" s="12"/>
      <c r="W36" s="12"/>
      <c r="X36" s="12"/>
      <c r="Z36" s="12"/>
      <c r="AA36" s="12"/>
    </row>
    <row r="37" spans="20:27" ht="15">
      <c r="T37" s="12"/>
      <c r="U37" s="12"/>
      <c r="V37" s="12"/>
      <c r="W37" s="12"/>
      <c r="X37" s="12"/>
      <c r="Z37" s="12"/>
      <c r="AA37" s="12"/>
    </row>
    <row r="38" spans="20:27" ht="15">
      <c r="T38" s="12"/>
      <c r="U38" s="12"/>
      <c r="V38" s="12"/>
      <c r="W38" s="12"/>
      <c r="X38" s="12"/>
      <c r="Z38" s="12"/>
      <c r="AA38" s="12"/>
    </row>
  </sheetData>
  <mergeCells count="14">
    <mergeCell ref="A1:AJ1"/>
    <mergeCell ref="B2:AJ2"/>
    <mergeCell ref="AI3:AJ3"/>
    <mergeCell ref="AF3:AG3"/>
    <mergeCell ref="B3:C3"/>
    <mergeCell ref="E3:F3"/>
    <mergeCell ref="H3:I3"/>
    <mergeCell ref="K3:L3"/>
    <mergeCell ref="N3:O3"/>
    <mergeCell ref="AC3:AD3"/>
    <mergeCell ref="Z3:AA3"/>
    <mergeCell ref="W3:X3"/>
    <mergeCell ref="T3:U3"/>
    <mergeCell ref="Q3:R3"/>
  </mergeCells>
  <printOptions/>
  <pageMargins left="0.511811024" right="0.511811024" top="0.787401575" bottom="0.787401575" header="0.31496062" footer="0.31496062"/>
  <pageSetup fitToWidth="0" fitToHeight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Andreia Novantino dos Santos</dc:creator>
  <cp:keywords/>
  <dc:description/>
  <cp:lastModifiedBy>Joyce Lima Braga</cp:lastModifiedBy>
  <cp:lastPrinted>2024-02-08T18:57:30Z</cp:lastPrinted>
  <dcterms:created xsi:type="dcterms:W3CDTF">2023-04-03T12:22:21Z</dcterms:created>
  <dcterms:modified xsi:type="dcterms:W3CDTF">2024-02-08T18:57:46Z</dcterms:modified>
  <cp:category/>
  <cp:version/>
  <cp:contentType/>
  <cp:contentStatus/>
</cp:coreProperties>
</file>